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53460" yWindow="52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" l="1"/>
  <c r="H17" i="1"/>
  <c r="H16" i="1"/>
  <c r="J18" i="1"/>
  <c r="J17" i="1"/>
  <c r="J16" i="1"/>
  <c r="I18" i="1"/>
  <c r="I17" i="1"/>
  <c r="I16" i="1"/>
  <c r="G18" i="1"/>
  <c r="G17" i="1"/>
  <c r="G16" i="1"/>
  <c r="E12" i="1"/>
  <c r="E6" i="1"/>
  <c r="J6" i="1"/>
  <c r="I6" i="1"/>
  <c r="H6" i="1"/>
  <c r="E5" i="1"/>
  <c r="J5" i="1"/>
  <c r="I5" i="1"/>
  <c r="H5" i="1"/>
  <c r="E4" i="1"/>
  <c r="H4" i="1"/>
  <c r="J4" i="1"/>
  <c r="I4" i="1"/>
</calcChain>
</file>

<file path=xl/sharedStrings.xml><?xml version="1.0" encoding="utf-8"?>
<sst xmlns="http://schemas.openxmlformats.org/spreadsheetml/2006/main" count="25" uniqueCount="25">
  <si>
    <t>Aircraft Data</t>
  </si>
  <si>
    <t>Average PPH</t>
  </si>
  <si>
    <t>Fuel Cost</t>
  </si>
  <si>
    <t>Mach</t>
  </si>
  <si>
    <t>Fuel Data</t>
  </si>
  <si>
    <t>Lbs / Gallon</t>
  </si>
  <si>
    <t>Inputs</t>
  </si>
  <si>
    <t>Computed Data</t>
  </si>
  <si>
    <t>Low Speed (Mach)</t>
  </si>
  <si>
    <t>Normal Speed (Mach)</t>
  </si>
  <si>
    <t>High Speed (Mach)</t>
  </si>
  <si>
    <t>Cost $ / Gallon</t>
  </si>
  <si>
    <t>Cruise Altitude (ft)</t>
  </si>
  <si>
    <t>Cruise Distance (nm)</t>
  </si>
  <si>
    <t>Speed of Sound (nm/hr)</t>
  </si>
  <si>
    <t>KTAS (nm/hr)</t>
  </si>
  <si>
    <t>Wind</t>
  </si>
  <si>
    <t>Additional factors</t>
  </si>
  <si>
    <t>Airframe maintenace programs</t>
  </si>
  <si>
    <t>($/hour)</t>
  </si>
  <si>
    <t>Airframe engine programs</t>
  </si>
  <si>
    <t>Variable crew costs</t>
  </si>
  <si>
    <t>Total Variable Costs</t>
  </si>
  <si>
    <t>Mach / Wind</t>
  </si>
  <si>
    <t>Source: G450 PH PB-12, 13, 14 at 70,000'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</si>
</sst>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</cellXfs>
  <cellStyles count="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22"/>
  <sheetViews>
    <sheetView tabSelected="1" zoomScale="125" zoomScaleNormal="125" zoomScalePageLayoutView="125" workbookViewId="0">
      <selection activeCell="B18" sqref="B18"/>
    </sheetView>
  </sheetViews>
  <sheetFormatPr baseColWidth="10" defaultRowHeight="15" x14ac:dyDescent="0"/>
  <cols>
    <col min="1" max="1" width="29.6640625" bestFit="1" customWidth="1"/>
    <col min="6" max="6" width="16.33203125" bestFit="1" customWidth="1"/>
    <col min="7" max="7" width="12.83203125" bestFit="1" customWidth="1"/>
    <col min="8" max="8" width="16.83203125" bestFit="1" customWidth="1"/>
  </cols>
  <sheetData>
    <row r="2" spans="1:10">
      <c r="B2" s="4" t="s">
        <v>6</v>
      </c>
      <c r="C2" s="4"/>
      <c r="E2" t="s">
        <v>7</v>
      </c>
      <c r="G2" s="4" t="s">
        <v>2</v>
      </c>
      <c r="H2" s="4"/>
      <c r="I2" s="4"/>
      <c r="J2" s="4"/>
    </row>
    <row r="3" spans="1:10">
      <c r="A3" t="s">
        <v>0</v>
      </c>
      <c r="B3" t="s">
        <v>3</v>
      </c>
      <c r="C3" t="s">
        <v>1</v>
      </c>
      <c r="E3" t="s">
        <v>15</v>
      </c>
      <c r="G3" t="s">
        <v>16</v>
      </c>
      <c r="H3">
        <v>-100</v>
      </c>
      <c r="I3">
        <v>0</v>
      </c>
      <c r="J3">
        <v>100</v>
      </c>
    </row>
    <row r="4" spans="1:10">
      <c r="A4" t="s">
        <v>8</v>
      </c>
      <c r="B4">
        <v>0.77</v>
      </c>
      <c r="C4" s="1">
        <v>2966</v>
      </c>
      <c r="E4" s="3">
        <f>$E$12*B4</f>
        <v>441.21000000000004</v>
      </c>
      <c r="H4" s="2">
        <f>($B$13/($E4-H$3))*$C4*$B$9/$B$10</f>
        <v>7588.1251838828366</v>
      </c>
      <c r="I4" s="2">
        <f>($B$13/($E4-I$3))*$C4*$B$9/$B$10</f>
        <v>9307.9695173935997</v>
      </c>
      <c r="J4" s="2">
        <f>($B$13/($E4-J$3))*$C4*$B$9/$B$10</f>
        <v>12035.899389728409</v>
      </c>
    </row>
    <row r="5" spans="1:10">
      <c r="A5" t="s">
        <v>9</v>
      </c>
      <c r="B5">
        <v>0.8</v>
      </c>
      <c r="C5" s="1">
        <v>3178</v>
      </c>
      <c r="E5" s="3">
        <f t="shared" ref="E5:E6" si="0">$E$12*B5</f>
        <v>458.40000000000003</v>
      </c>
      <c r="H5" s="2">
        <f t="shared" ref="H5:J6" si="1">($B$13/($E5-H$3))*$C5*$B$9/$B$10</f>
        <v>7880.2071853647758</v>
      </c>
      <c r="I5" s="2">
        <f t="shared" si="1"/>
        <v>9599.2750704792579</v>
      </c>
      <c r="J5" s="2">
        <f t="shared" si="1"/>
        <v>12277.644230769229</v>
      </c>
    </row>
    <row r="6" spans="1:10">
      <c r="A6" t="s">
        <v>10</v>
      </c>
      <c r="B6">
        <v>0.83</v>
      </c>
      <c r="C6" s="1">
        <v>3593</v>
      </c>
      <c r="E6" s="3">
        <f t="shared" si="0"/>
        <v>475.59</v>
      </c>
      <c r="H6" s="2">
        <f t="shared" si="1"/>
        <v>8643.1714882521901</v>
      </c>
      <c r="I6" s="2">
        <f t="shared" si="1"/>
        <v>10460.529188845596</v>
      </c>
      <c r="J6" s="2">
        <f t="shared" si="1"/>
        <v>13245.621760225451</v>
      </c>
    </row>
    <row r="8" spans="1:10">
      <c r="A8" t="s">
        <v>4</v>
      </c>
    </row>
    <row r="9" spans="1:10">
      <c r="A9" t="s">
        <v>11</v>
      </c>
      <c r="B9">
        <v>3</v>
      </c>
    </row>
    <row r="10" spans="1:10">
      <c r="A10" t="s">
        <v>5</v>
      </c>
      <c r="B10">
        <v>6.5</v>
      </c>
    </row>
    <row r="11" spans="1:10">
      <c r="E11" t="s">
        <v>14</v>
      </c>
    </row>
    <row r="12" spans="1:10">
      <c r="A12" t="s">
        <v>12</v>
      </c>
      <c r="B12">
        <v>37000</v>
      </c>
      <c r="E12" s="3">
        <f xml:space="preserve">  IF( $B$12 &lt; 36089,        29.06 * SQRT(  518.7 - 3.57*$B$12/1000  ), 573 )</f>
        <v>573</v>
      </c>
    </row>
    <row r="13" spans="1:10">
      <c r="A13" t="s">
        <v>13</v>
      </c>
      <c r="B13">
        <v>3000</v>
      </c>
    </row>
    <row r="14" spans="1:10">
      <c r="H14" t="s">
        <v>22</v>
      </c>
    </row>
    <row r="15" spans="1:10">
      <c r="A15" t="s">
        <v>17</v>
      </c>
      <c r="B15" t="s">
        <v>19</v>
      </c>
      <c r="G15" t="s">
        <v>23</v>
      </c>
      <c r="H15">
        <v>-100</v>
      </c>
      <c r="I15">
        <v>0</v>
      </c>
      <c r="J15">
        <v>100</v>
      </c>
    </row>
    <row r="16" spans="1:10">
      <c r="A16" t="s">
        <v>18</v>
      </c>
      <c r="B16">
        <v>0</v>
      </c>
      <c r="G16">
        <f>B4</f>
        <v>0.77</v>
      </c>
      <c r="H16" s="2">
        <f>($B$13/($E4-H$3))*(   $C4*$B$9/$B$10 + ($B$16+$B$17+$B$18)   )</f>
        <v>24217.529666431201</v>
      </c>
      <c r="I16" s="2">
        <f>($B$13/($E4-I$3))*(   $C4*$B$9/$B$10 + ($B$16+$B$17+$B$18)   )</f>
        <v>29706.419235215046</v>
      </c>
      <c r="J16" s="2">
        <f>($B$13/($E4-J$3))*(   $C4*$B$9/$B$10 + ($B$16+$B$17+$B$18)   )</f>
        <v>38412.617539841245</v>
      </c>
    </row>
    <row r="17" spans="1:10">
      <c r="A17" t="s">
        <v>20</v>
      </c>
      <c r="B17">
        <v>3000</v>
      </c>
      <c r="G17">
        <f>B5</f>
        <v>0.8</v>
      </c>
      <c r="H17" s="2">
        <f t="shared" ref="H17:H18" si="2">($B$13/($E5-H$3))*(   $C5*$B$9/$B$10 + ($B$16+$B$17+$B$18)   )</f>
        <v>23997.685695393426</v>
      </c>
      <c r="I17" s="2">
        <f t="shared" ref="I17:J18" si="3">($B$13/($E5-I$3))*(   $C5*$B$9/$B$10 + ($B$16+$B$17+$B$18)   )</f>
        <v>29232.782923882394</v>
      </c>
      <c r="J17" s="2">
        <f t="shared" si="3"/>
        <v>37389.251373626365</v>
      </c>
    </row>
    <row r="18" spans="1:10">
      <c r="A18" t="s">
        <v>21</v>
      </c>
      <c r="B18">
        <v>0</v>
      </c>
      <c r="G18">
        <f>B6</f>
        <v>0.83</v>
      </c>
      <c r="H18" s="2">
        <f t="shared" si="2"/>
        <v>24279.301372371097</v>
      </c>
      <c r="I18" s="2">
        <f t="shared" si="3"/>
        <v>29384.392180077539</v>
      </c>
      <c r="J18" s="2">
        <f t="shared" si="3"/>
        <v>37207.921075968683</v>
      </c>
    </row>
    <row r="22" spans="1:10">
      <c r="A22" t="s">
        <v>24</v>
      </c>
    </row>
  </sheetData>
  <mergeCells count="2">
    <mergeCell ref="B2:C2"/>
    <mergeCell ref="G2:J2"/>
  </mergeCells>
  <phoneticPr fontId="3" type="noConversion"/>
  <pageMargins left="0.75" right="0.75" top="1" bottom="1" header="0.5" footer="0.5"/>
  <pageSetup scale="5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Haskel</dc:creator>
  <cp:lastModifiedBy>Eddie Haskel</cp:lastModifiedBy>
  <cp:lastPrinted>2015-05-07T02:53:07Z</cp:lastPrinted>
  <dcterms:created xsi:type="dcterms:W3CDTF">2015-05-06T10:24:41Z</dcterms:created>
  <dcterms:modified xsi:type="dcterms:W3CDTF">2015-05-08T17:04:20Z</dcterms:modified>
</cp:coreProperties>
</file>